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50" tabRatio="756"/>
  </bookViews>
  <sheets>
    <sheet name="ТКО" sheetId="13" r:id="rId1"/>
    <sheet name="Справка" sheetId="9" r:id="rId2"/>
    <sheet name="ОПУ ТЭ" sheetId="43" r:id="rId3"/>
  </sheets>
  <calcPr calcId="125725"/>
</workbook>
</file>

<file path=xl/calcChain.xml><?xml version="1.0" encoding="utf-8"?>
<calcChain xmlns="http://schemas.openxmlformats.org/spreadsheetml/2006/main">
  <c r="E22" i="43"/>
  <c r="E11" l="1"/>
  <c r="H4" i="13"/>
  <c r="I4" s="1"/>
  <c r="Y5" i="9" l="1"/>
  <c r="E6" i="43" l="1"/>
  <c r="H5" i="13" l="1"/>
  <c r="H6" s="1"/>
  <c r="I6" s="1"/>
  <c r="I5" l="1"/>
  <c r="AG9" i="9" l="1"/>
  <c r="H10" i="13" l="1"/>
  <c r="I10" s="1"/>
  <c r="E13" i="43" l="1"/>
  <c r="E19" s="1"/>
  <c r="G11" l="1"/>
  <c r="G17" l="1"/>
  <c r="AS5" i="9" s="1"/>
  <c r="E26" i="43"/>
  <c r="G12" s="1"/>
  <c r="E21" l="1"/>
  <c r="G21" s="1"/>
</calcChain>
</file>

<file path=xl/sharedStrings.xml><?xml version="1.0" encoding="utf-8"?>
<sst xmlns="http://schemas.openxmlformats.org/spreadsheetml/2006/main" count="74" uniqueCount="68">
  <si>
    <t>Сумма</t>
  </si>
  <si>
    <t>ОТЧЕТ</t>
  </si>
  <si>
    <t>показаний общедомовых ПУ тепловой энергии</t>
  </si>
  <si>
    <t>№ счётчика</t>
  </si>
  <si>
    <t xml:space="preserve"> Потребление ресурса </t>
  </si>
  <si>
    <t>Показание ТЭ (учетный период),Гкал</t>
  </si>
  <si>
    <t>Показание ТЭ (расчетный  период),Гкал</t>
  </si>
  <si>
    <t>17-ти эт.жилой дом</t>
  </si>
  <si>
    <t>Погрешность прибора</t>
  </si>
  <si>
    <t>Расход электрической энергии ИТП, кВт/час (Эитп)</t>
  </si>
  <si>
    <t>Площадь всех помещений в собственности, кв.м. (S)</t>
  </si>
  <si>
    <t>показатель расчетной единицы</t>
  </si>
  <si>
    <t>Расчетная площадь</t>
  </si>
  <si>
    <t>Тариф руб/куб.м</t>
  </si>
  <si>
    <t>стоимость на 1 кв. м</t>
  </si>
  <si>
    <t>Смешанные ТКО</t>
  </si>
  <si>
    <t>Сетка (вывоз пластика)</t>
  </si>
  <si>
    <t>Рассчет платы вывоза ТКО</t>
  </si>
  <si>
    <t>Код</t>
  </si>
  <si>
    <t>Вид коммунальной услуги</t>
  </si>
  <si>
    <t>Ед.</t>
  </si>
  <si>
    <t>Текущие показания</t>
  </si>
  <si>
    <t>Суммарный объем коммунальных услуг</t>
  </si>
  <si>
    <t>постав.</t>
  </si>
  <si>
    <t>измерен.</t>
  </si>
  <si>
    <t>общедомового</t>
  </si>
  <si>
    <t>в помещениях дома</t>
  </si>
  <si>
    <t>на общедомовые нужды</t>
  </si>
  <si>
    <t>прибора учета</t>
  </si>
  <si>
    <t>по ИПУ</t>
  </si>
  <si>
    <t>по нормативу</t>
  </si>
  <si>
    <t>02</t>
  </si>
  <si>
    <t>Отопление</t>
  </si>
  <si>
    <t>Гкал</t>
  </si>
  <si>
    <t>Подогрев холодной воды для ГВС</t>
  </si>
  <si>
    <t>03</t>
  </si>
  <si>
    <t>Холодное водоснабжение для ГВС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</si>
  <si>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</si>
  <si>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</si>
  <si>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</si>
  <si>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</si>
  <si>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</si>
  <si>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</si>
  <si>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>*Прямые договора</t>
  </si>
  <si>
    <t>СПРО-2019-00012144 от 23.09.2019 г</t>
  </si>
  <si>
    <t>ИП Сметанин А.В.</t>
  </si>
  <si>
    <t>Объем тепловой энергии, используемой на подогрев холодной воды для ГВС , Гкал (Qгвс)</t>
  </si>
  <si>
    <t>Объем тепловой энергии на отопление по ОДПУ всего, Гкал (Qот)</t>
  </si>
  <si>
    <t>Норматив подогрева холодной воды для нужд ГВС, Гкал</t>
  </si>
  <si>
    <t>Удельный расход тепловой энергии на подогрев воды - формула 20.1 Правил №354, Гкал (Vкр/(Qгвс+Qот)*N)</t>
  </si>
  <si>
    <t>Тариф на тепловую эннергию, рубли</t>
  </si>
  <si>
    <t>Стоимость подогрева холодной воды для нужд ГВС, Гкал/куб.м.</t>
  </si>
  <si>
    <r>
      <t>Стоимость</t>
    </r>
    <r>
      <rPr>
        <b/>
        <u/>
        <sz val="10"/>
        <rFont val="Arial Cyr"/>
        <charset val="204"/>
      </rPr>
      <t xml:space="preserve"> норматива горячего водоснабжения</t>
    </r>
    <r>
      <rPr>
        <sz val="10"/>
        <rFont val="Arial Cyr"/>
        <charset val="134"/>
      </rPr>
      <t xml:space="preserve"> на 1 человека с учетом удельного расхода тепловой энергии, рубли</t>
    </r>
  </si>
  <si>
    <t>Тариф на электрическую эннергию, рубли</t>
  </si>
  <si>
    <t>Объем, куб.м.</t>
  </si>
  <si>
    <t>Тариф на холодную воду, рубли/кв.м.</t>
  </si>
  <si>
    <t>Объем потребленной горячей воды по показаниям приборов учета и в случае отсутсвия приборов учета от количества проживающих, куб.м. (1)</t>
  </si>
  <si>
    <t xml:space="preserve">Объем потребленной горячей воды на ОДН, куб.м. </t>
  </si>
  <si>
    <t>Объем тепловой энергии, используемой на подогрев холодной воды для ГВС на ОДН, Гкал (Qгвс)</t>
  </si>
  <si>
    <r>
      <t xml:space="preserve">Объем тепловой энергии по показаниям ИПУ - </t>
    </r>
    <r>
      <rPr>
        <b/>
        <u/>
        <sz val="10"/>
        <rFont val="Arial Cyr"/>
        <charset val="204"/>
      </rPr>
      <t>Отопление ИПУ</t>
    </r>
  </si>
  <si>
    <r>
      <t xml:space="preserve">Расчет платы на отопление по формуле 18(1) Правил 354, руб/кв.м.- </t>
    </r>
    <r>
      <rPr>
        <b/>
        <u/>
        <sz val="10"/>
        <rFont val="Arial Cyr"/>
        <charset val="204"/>
      </rPr>
      <t>Отопление ОДПУ</t>
    </r>
  </si>
  <si>
    <t>Объем тепловой энергии по  формуле 3(7), Гкал (1)</t>
  </si>
  <si>
    <t>Объем тепловой энергии по показаниям ИПУ и формуле 3(7), Гкал (1)</t>
  </si>
  <si>
    <r>
      <t xml:space="preserve">Расчет платы на </t>
    </r>
    <r>
      <rPr>
        <b/>
        <u/>
        <sz val="10"/>
        <rFont val="Arial Cyr"/>
        <charset val="204"/>
      </rPr>
      <t xml:space="preserve">отопление по формуле 18 </t>
    </r>
    <r>
      <rPr>
        <sz val="10"/>
        <rFont val="Arial Cyr"/>
        <charset val="134"/>
      </rPr>
      <t>Правил 354 при неработающих приборах, руб/кв.м.</t>
    </r>
  </si>
  <si>
    <t>Расход ТЭ (расчетный период),Гкал (Vкр)</t>
  </si>
  <si>
    <t xml:space="preserve"> за июль 2024 года </t>
  </si>
  <si>
    <r>
      <t xml:space="preserve">            СПРАВОЧНАЯ ИНФОРМАЦИЯ потребления коммунальных услуг в МКД </t>
    </r>
    <r>
      <rPr>
        <b/>
        <sz val="14"/>
        <color indexed="8"/>
        <rFont val="Calibri"/>
        <family val="2"/>
        <charset val="204"/>
      </rPr>
      <t>ул. Чайковского, д.3</t>
    </r>
    <r>
      <rPr>
        <sz val="14"/>
        <color indexed="8"/>
        <rFont val="Calibri"/>
        <family val="2"/>
        <charset val="204"/>
      </rPr>
      <t>, июль 2024 г.</t>
    </r>
  </si>
  <si>
    <t>Отчет по вывозу ТКО за июль 2024 г.</t>
  </si>
</sst>
</file>

<file path=xl/styles.xml><?xml version="1.0" encoding="utf-8"?>
<styleSheet xmlns="http://schemas.openxmlformats.org/spreadsheetml/2006/main">
  <numFmts count="1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-;\-* #,##0.00_-;_-* &quot;-&quot;??_-;_-@_-"/>
    <numFmt numFmtId="166" formatCode="_-* #,##0.0000_р_._-;\-* #,##0.0000_р_._-;_-* &quot;-&quot;??_р_._-;_-@_-"/>
    <numFmt numFmtId="167" formatCode="0.0"/>
    <numFmt numFmtId="168" formatCode="_-* #,##0.00\ _р_._-;\-* #,##0.00\ _р_._-;_-* &quot;-&quot;??\ _р_._-;_-@_-"/>
    <numFmt numFmtId="169" formatCode="_-* #,##0.000_р_._-;\-* #,##0.000_р_._-;_-* \-??_р_._-;_-@_-"/>
    <numFmt numFmtId="170" formatCode="_-* #,##0.00\ _₽_-;\-* #,##0.00\ _₽_-;_-* &quot;-&quot;?\ _₽_-;_-@_-"/>
    <numFmt numFmtId="172" formatCode="_-* #,##0.000_р_._-;\-* #,##0.000_р_._-;_-* &quot;-&quot;??_р_._-;_-@_-"/>
    <numFmt numFmtId="174" formatCode="#,##0.000"/>
    <numFmt numFmtId="175" formatCode="_-* #,##0.0_р_._-;\-* #,##0.0_р_._-;_-* &quot;-&quot;??_р_._-;_-@_-"/>
    <numFmt numFmtId="178" formatCode="0.000"/>
    <numFmt numFmtId="179" formatCode="_-* #,##0.000\ _₽_-;\-* #,##0.000\ _₽_-;_-* &quot;-&quot;???\ _₽_-;_-@_-"/>
    <numFmt numFmtId="180" formatCode="_-* #,##0.00\ _₽_-;\-* #,##0.00\ _₽_-;_-* &quot;-&quot;???\ _₽_-;_-@_-"/>
    <numFmt numFmtId="181" formatCode="_-* #,##0.000\ _₽_-;\-* #,##0.000\ _₽_-;_-* &quot;-&quot;??\ _₽_-;_-@_-"/>
    <numFmt numFmtId="182" formatCode="_-* #,##0.00000_р_._-;\-* #,##0.00000_р_._-;_-* &quot;-&quot;??_р_._-;_-@_-"/>
  </numFmts>
  <fonts count="43">
    <font>
      <sz val="10"/>
      <name val="Arial Cyr"/>
      <charset val="134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134"/>
    </font>
    <font>
      <b/>
      <sz val="12"/>
      <name val="Arial Cyr"/>
      <charset val="13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134"/>
    </font>
    <font>
      <sz val="10"/>
      <name val="Tms Rmn Cyr"/>
      <charset val="13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 Cyr"/>
      <charset val="134"/>
    </font>
    <font>
      <sz val="8"/>
      <name val="Arial"/>
      <family val="2"/>
      <charset val="204"/>
    </font>
    <font>
      <sz val="10"/>
      <name val="Arial Cyr"/>
    </font>
    <font>
      <u/>
      <sz val="10"/>
      <color theme="10"/>
      <name val="Arial Cyr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ms Rmn Cy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 val="singleAccounting"/>
      <sz val="14"/>
      <color theme="1"/>
      <name val="Calibri"/>
      <family val="2"/>
      <charset val="204"/>
      <scheme val="minor"/>
    </font>
    <font>
      <b/>
      <u/>
      <sz val="10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Arial Cyr"/>
    </font>
    <font>
      <b/>
      <sz val="14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/>
    <xf numFmtId="164" fontId="23" fillId="0" borderId="0" applyFont="0" applyFill="0" applyBorder="0" applyAlignment="0" applyProtection="0"/>
    <xf numFmtId="0" fontId="16" fillId="0" borderId="0"/>
    <xf numFmtId="0" fontId="14" fillId="0" borderId="0" applyNumberFormat="0" applyFill="0" applyBorder="0" applyAlignment="0" applyProtection="0"/>
    <xf numFmtId="0" fontId="17" fillId="0" borderId="0"/>
    <xf numFmtId="0" fontId="18" fillId="0" borderId="0"/>
    <xf numFmtId="0" fontId="12" fillId="0" borderId="0"/>
    <xf numFmtId="0" fontId="16" fillId="0" borderId="0"/>
    <xf numFmtId="0" fontId="19" fillId="0" borderId="0"/>
    <xf numFmtId="164" fontId="23" fillId="0" borderId="0" applyFont="0" applyFill="0" applyBorder="0" applyAlignment="0" applyProtection="0"/>
    <xf numFmtId="0" fontId="16" fillId="0" borderId="0"/>
    <xf numFmtId="0" fontId="15" fillId="0" borderId="0"/>
    <xf numFmtId="0" fontId="12" fillId="0" borderId="0"/>
    <xf numFmtId="0" fontId="18" fillId="0" borderId="0"/>
    <xf numFmtId="0" fontId="15" fillId="0" borderId="0"/>
    <xf numFmtId="0" fontId="15" fillId="0" borderId="0"/>
    <xf numFmtId="0" fontId="18" fillId="0" borderId="0"/>
    <xf numFmtId="0" fontId="19" fillId="0" borderId="0"/>
    <xf numFmtId="0" fontId="12" fillId="0" borderId="0"/>
    <xf numFmtId="0" fontId="20" fillId="0" borderId="0" applyNumberFormat="0" applyFill="0" applyBorder="0" applyAlignment="0" applyProtection="0"/>
    <xf numFmtId="0" fontId="15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 applyNumberForma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8" fillId="0" borderId="0"/>
    <xf numFmtId="9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168" fontId="28" fillId="0" borderId="0" applyFont="0" applyFill="0" applyBorder="0" applyAlignment="0" applyProtection="0"/>
    <xf numFmtId="0" fontId="4" fillId="0" borderId="0"/>
    <xf numFmtId="0" fontId="28" fillId="0" borderId="0"/>
    <xf numFmtId="9" fontId="2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165" fontId="12" fillId="0" borderId="0" applyFont="0" applyFill="0" applyBorder="0" applyAlignment="0" applyProtection="0"/>
    <xf numFmtId="0" fontId="28" fillId="0" borderId="0"/>
    <xf numFmtId="168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7" fillId="0" borderId="0"/>
    <xf numFmtId="0" fontId="4" fillId="0" borderId="0"/>
    <xf numFmtId="43" fontId="4" fillId="0" borderId="0" applyFont="0" applyFill="0" applyBorder="0" applyAlignment="0" applyProtection="0"/>
    <xf numFmtId="0" fontId="27" fillId="0" borderId="0"/>
    <xf numFmtId="0" fontId="26" fillId="0" borderId="0" applyNumberFormat="0" applyFill="0" applyBorder="0" applyAlignment="0" applyProtection="0"/>
    <xf numFmtId="0" fontId="31" fillId="0" borderId="0"/>
    <xf numFmtId="0" fontId="4" fillId="0" borderId="0"/>
    <xf numFmtId="0" fontId="24" fillId="0" borderId="0"/>
    <xf numFmtId="0" fontId="2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0" fontId="23" fillId="0" borderId="0"/>
    <xf numFmtId="0" fontId="41" fillId="0" borderId="0"/>
    <xf numFmtId="0" fontId="42" fillId="0" borderId="0"/>
    <xf numFmtId="164" fontId="23" fillId="0" borderId="0" applyFont="0" applyFill="0" applyBorder="0" applyAlignment="0" applyProtection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0" xfId="0" applyNumberFormat="1"/>
    <xf numFmtId="0" fontId="9" fillId="0" borderId="2" xfId="0" applyFont="1" applyBorder="1"/>
    <xf numFmtId="0" fontId="10" fillId="0" borderId="2" xfId="0" applyFont="1" applyBorder="1" applyAlignment="1">
      <alignment horizontal="center" vertical="center"/>
    </xf>
    <xf numFmtId="164" fontId="10" fillId="0" borderId="2" xfId="1" applyFont="1" applyBorder="1"/>
    <xf numFmtId="0" fontId="10" fillId="0" borderId="2" xfId="0" applyFont="1" applyBorder="1"/>
    <xf numFmtId="43" fontId="0" fillId="0" borderId="0" xfId="0" applyNumberFormat="1"/>
    <xf numFmtId="0" fontId="0" fillId="0" borderId="0" xfId="0" applyAlignment="1">
      <alignment horizontal="center"/>
    </xf>
    <xf numFmtId="9" fontId="32" fillId="0" borderId="0" xfId="0" applyNumberFormat="1" applyFont="1"/>
    <xf numFmtId="0" fontId="0" fillId="0" borderId="0" xfId="0" applyAlignment="1">
      <alignment horizontal="left"/>
    </xf>
    <xf numFmtId="0" fontId="13" fillId="0" borderId="0" xfId="0" applyFont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4" fontId="0" fillId="0" borderId="2" xfId="0" applyNumberFormat="1" applyBorder="1"/>
    <xf numFmtId="2" fontId="0" fillId="0" borderId="2" xfId="0" applyNumberFormat="1" applyBorder="1"/>
    <xf numFmtId="0" fontId="0" fillId="0" borderId="0" xfId="0" applyAlignment="1">
      <alignment wrapText="1"/>
    </xf>
    <xf numFmtId="4" fontId="0" fillId="0" borderId="0" xfId="0" applyNumberFormat="1"/>
    <xf numFmtId="174" fontId="0" fillId="0" borderId="0" xfId="0" applyNumberFormat="1"/>
    <xf numFmtId="164" fontId="33" fillId="0" borderId="0" xfId="46" applyFont="1"/>
    <xf numFmtId="172" fontId="33" fillId="0" borderId="0" xfId="46" applyNumberFormat="1" applyFont="1"/>
    <xf numFmtId="164" fontId="34" fillId="0" borderId="0" xfId="46" applyFont="1"/>
    <xf numFmtId="0" fontId="0" fillId="0" borderId="0" xfId="0" applyAlignment="1">
      <alignment horizontal="left" wrapText="1"/>
    </xf>
    <xf numFmtId="164" fontId="33" fillId="0" borderId="0" xfId="46" applyFont="1" applyBorder="1"/>
    <xf numFmtId="166" fontId="36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9" fillId="0" borderId="2" xfId="41" applyFont="1" applyBorder="1"/>
    <xf numFmtId="0" fontId="37" fillId="0" borderId="2" xfId="41" applyFont="1" applyBorder="1" applyAlignment="1">
      <alignment horizontal="center" vertical="center"/>
    </xf>
    <xf numFmtId="178" fontId="37" fillId="0" borderId="2" xfId="41" applyNumberFormat="1" applyFont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179" fontId="33" fillId="0" borderId="0" xfId="46" applyNumberFormat="1" applyFont="1"/>
    <xf numFmtId="180" fontId="33" fillId="0" borderId="0" xfId="46" applyNumberFormat="1" applyFont="1"/>
    <xf numFmtId="175" fontId="33" fillId="4" borderId="0" xfId="46" applyNumberFormat="1" applyFont="1" applyFill="1"/>
    <xf numFmtId="164" fontId="0" fillId="0" borderId="0" xfId="0" applyNumberFormat="1"/>
    <xf numFmtId="170" fontId="40" fillId="0" borderId="0" xfId="0" applyNumberFormat="1" applyFont="1"/>
    <xf numFmtId="172" fontId="33" fillId="4" borderId="0" xfId="46" applyNumberFormat="1" applyFont="1" applyFill="1"/>
    <xf numFmtId="172" fontId="0" fillId="0" borderId="0" xfId="0" applyNumberFormat="1"/>
    <xf numFmtId="181" fontId="0" fillId="3" borderId="0" xfId="0" applyNumberFormat="1" applyFill="1"/>
    <xf numFmtId="179" fontId="0" fillId="0" borderId="0" xfId="0" applyNumberFormat="1"/>
    <xf numFmtId="182" fontId="33" fillId="0" borderId="0" xfId="46" applyNumberFormat="1" applyFont="1"/>
    <xf numFmtId="0" fontId="0" fillId="0" borderId="11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4" fontId="0" fillId="0" borderId="2" xfId="0" applyNumberFormat="1" applyBorder="1" applyAlignment="1">
      <alignment horizontal="center" vertical="top"/>
    </xf>
    <xf numFmtId="178" fontId="0" fillId="0" borderId="2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 vertical="top"/>
    </xf>
    <xf numFmtId="167" fontId="0" fillId="2" borderId="2" xfId="0" applyNumberFormat="1" applyFill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7" fillId="0" borderId="2" xfId="0" applyFont="1" applyBorder="1" applyAlignment="1">
      <alignment vertical="center" wrapText="1"/>
    </xf>
    <xf numFmtId="167" fontId="0" fillId="0" borderId="2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1" fontId="0" fillId="0" borderId="2" xfId="0" applyNumberFormat="1" applyBorder="1" applyAlignment="1">
      <alignment horizontal="center" vertical="top"/>
    </xf>
    <xf numFmtId="1" fontId="0" fillId="3" borderId="2" xfId="0" applyNumberFormat="1" applyFill="1" applyBorder="1" applyAlignment="1">
      <alignment horizontal="center" vertical="top"/>
    </xf>
    <xf numFmtId="0" fontId="0" fillId="0" borderId="0" xfId="0" applyAlignment="1">
      <alignment horizontal="left" wrapText="1"/>
    </xf>
  </cellXfs>
  <cellStyles count="101">
    <cellStyle name="TableStyleLight1" xfId="6"/>
    <cellStyle name="Гиперссылка 2" xfId="3"/>
    <cellStyle name="Гиперссылка 2 2" xfId="71"/>
    <cellStyle name="Гиперссылка 3" xfId="19"/>
    <cellStyle name="Гиперссылка 3 2" xfId="52"/>
    <cellStyle name="Гиперссылка 4" xfId="42"/>
    <cellStyle name="Обычный" xfId="0" builtinId="0"/>
    <cellStyle name="Обычный 10" xfId="41"/>
    <cellStyle name="Обычный 11" xfId="72"/>
    <cellStyle name="Обычный 11 2" xfId="86"/>
    <cellStyle name="Обычный 12" xfId="76"/>
    <cellStyle name="Обычный 12 2" xfId="93"/>
    <cellStyle name="Обычный 13" xfId="87"/>
    <cellStyle name="Обычный 14" xfId="88"/>
    <cellStyle name="Обычный 15" xfId="89"/>
    <cellStyle name="Обычный 15 2" xfId="96"/>
    <cellStyle name="Обычный 2" xfId="10"/>
    <cellStyle name="Обычный 2 19" xfId="14"/>
    <cellStyle name="Обычный 2 19 2" xfId="59"/>
    <cellStyle name="Обычный 2 2" xfId="5"/>
    <cellStyle name="Обычный 2 2 2" xfId="56"/>
    <cellStyle name="Обычный 2 2 3" xfId="73"/>
    <cellStyle name="Обычный 2 20" xfId="20"/>
    <cellStyle name="Обычный 2 20 2" xfId="60"/>
    <cellStyle name="Обычный 2 22" xfId="11"/>
    <cellStyle name="Обычный 2 22 2" xfId="61"/>
    <cellStyle name="Обычный 2 24" xfId="15"/>
    <cellStyle name="Обычный 2 24 2" xfId="62"/>
    <cellStyle name="Обычный 2 3" xfId="17"/>
    <cellStyle name="Обычный 2 4" xfId="18"/>
    <cellStyle name="Обычный 2 5" xfId="8"/>
    <cellStyle name="Обычный 2 6" xfId="48"/>
    <cellStyle name="Обычный 3" xfId="12"/>
    <cellStyle name="Обычный 3 2" xfId="7"/>
    <cellStyle name="Обычный 3 2 2" xfId="55"/>
    <cellStyle name="Обычный 3 3" xfId="74"/>
    <cellStyle name="Обычный 4" xfId="13"/>
    <cellStyle name="Обычный 4 2" xfId="50"/>
    <cellStyle name="Обычный 4 3" xfId="75"/>
    <cellStyle name="Обычный 4 4" xfId="77"/>
    <cellStyle name="Обычный 5" xfId="16"/>
    <cellStyle name="Обычный 5 2" xfId="21"/>
    <cellStyle name="Обычный 5 2 2" xfId="64"/>
    <cellStyle name="Обычный 5 2 3" xfId="79"/>
    <cellStyle name="Обычный 5 3" xfId="22"/>
    <cellStyle name="Обычный 5 4" xfId="53"/>
    <cellStyle name="Обычный 5 5" xfId="78"/>
    <cellStyle name="Обычный 6" xfId="23"/>
    <cellStyle name="Обычный 6 2" xfId="24"/>
    <cellStyle name="Обычный 7" xfId="2"/>
    <cellStyle name="Обычный 7 2" xfId="68"/>
    <cellStyle name="Обычный 8" xfId="4"/>
    <cellStyle name="Обычный 8 2" xfId="25"/>
    <cellStyle name="Обычный 8 2 2" xfId="70"/>
    <cellStyle name="Обычный 8 2 2 2" xfId="85"/>
    <cellStyle name="Обычный 8 2 2 2 2" xfId="95"/>
    <cellStyle name="Обычный 8 2 2 2 3" xfId="100"/>
    <cellStyle name="Обычный 8 2 2 3" xfId="92"/>
    <cellStyle name="Обычный 8 2 2 4" xfId="98"/>
    <cellStyle name="Обычный 8 3" xfId="67"/>
    <cellStyle name="Обычный 8 3 2" xfId="84"/>
    <cellStyle name="Обычный 8 3 2 2" xfId="94"/>
    <cellStyle name="Обычный 8 3 2 3" xfId="99"/>
    <cellStyle name="Обычный 8 3 3" xfId="91"/>
    <cellStyle name="Обычный 8 3 4" xfId="97"/>
    <cellStyle name="Обычный 9" xfId="40"/>
    <cellStyle name="Процентный 2" xfId="26"/>
    <cellStyle name="Процентный 2 2" xfId="27"/>
    <cellStyle name="Процентный 2 2 2" xfId="66"/>
    <cellStyle name="Процентный 2 2 3" xfId="81"/>
    <cellStyle name="Процентный 2 3" xfId="28"/>
    <cellStyle name="Процентный 2 4" xfId="57"/>
    <cellStyle name="Процентный 2 5" xfId="80"/>
    <cellStyle name="Процентный 3" xfId="29"/>
    <cellStyle name="Процентный 3 2" xfId="51"/>
    <cellStyle name="Финансовый" xfId="1" builtinId="3"/>
    <cellStyle name="Финансовый 2" xfId="30"/>
    <cellStyle name="Финансовый 2 2" xfId="9"/>
    <cellStyle name="Финансовый 2 2 2" xfId="31"/>
    <cellStyle name="Финансовый 2 2 2 2" xfId="58"/>
    <cellStyle name="Финансовый 2 2 3" xfId="46"/>
    <cellStyle name="Финансовый 2 3" xfId="32"/>
    <cellStyle name="Финансовый 2 4" xfId="44"/>
    <cellStyle name="Финансовый 3" xfId="33"/>
    <cellStyle name="Финансовый 3 2" xfId="34"/>
    <cellStyle name="Финансовый 3 2 2" xfId="35"/>
    <cellStyle name="Финансовый 3 2 2 2" xfId="65"/>
    <cellStyle name="Финансовый 3 2 2 3" xfId="82"/>
    <cellStyle name="Финансовый 3 2 3" xfId="47"/>
    <cellStyle name="Финансовый 3 3" xfId="36"/>
    <cellStyle name="Финансовый 3 3 2" xfId="63"/>
    <cellStyle name="Финансовый 3 4" xfId="37"/>
    <cellStyle name="Финансовый 3 4 2" xfId="54"/>
    <cellStyle name="Финансовый 3 4 3" xfId="83"/>
    <cellStyle name="Финансовый 3 5" xfId="45"/>
    <cellStyle name="Финансовый 4" xfId="38"/>
    <cellStyle name="Финансовый 4 2" xfId="69"/>
    <cellStyle name="Финансовый 5" xfId="39"/>
    <cellStyle name="Финансовый 5 2" xfId="49"/>
    <cellStyle name="Финансовый 6" xfId="43"/>
    <cellStyle name="Финансовый 7" xfId="9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tabSelected="1" workbookViewId="0">
      <selection sqref="A1:I1"/>
    </sheetView>
  </sheetViews>
  <sheetFormatPr defaultColWidth="9" defaultRowHeight="12.75"/>
  <cols>
    <col min="5" max="5" width="20.42578125" customWidth="1"/>
    <col min="6" max="7" width="20" customWidth="1"/>
    <col min="8" max="8" width="18.42578125" customWidth="1"/>
    <col min="9" max="9" width="25.42578125" customWidth="1"/>
  </cols>
  <sheetData>
    <row r="1" spans="1:9" ht="20.25">
      <c r="A1" s="46" t="s">
        <v>67</v>
      </c>
      <c r="B1" s="46"/>
      <c r="C1" s="46"/>
      <c r="D1" s="46"/>
      <c r="E1" s="46"/>
      <c r="F1" s="46"/>
      <c r="G1" s="46"/>
      <c r="H1" s="46"/>
      <c r="I1" s="46"/>
    </row>
    <row r="3" spans="1:9">
      <c r="A3" s="47" t="s">
        <v>11</v>
      </c>
      <c r="B3" s="47"/>
      <c r="C3" s="47"/>
      <c r="D3" s="47"/>
      <c r="E3" s="6" t="s">
        <v>12</v>
      </c>
      <c r="F3" s="6" t="s">
        <v>13</v>
      </c>
      <c r="G3" s="29" t="s">
        <v>54</v>
      </c>
      <c r="H3" s="6" t="s">
        <v>0</v>
      </c>
      <c r="I3" s="6" t="s">
        <v>14</v>
      </c>
    </row>
    <row r="4" spans="1:9" ht="15">
      <c r="A4" s="48" t="s">
        <v>15</v>
      </c>
      <c r="B4" s="48"/>
      <c r="C4" s="48"/>
      <c r="D4" s="48"/>
      <c r="E4" s="7">
        <v>8373.7999999999993</v>
      </c>
      <c r="F4" s="7">
        <v>1056.5</v>
      </c>
      <c r="G4" s="30">
        <v>66.916700000000006</v>
      </c>
      <c r="H4" s="8">
        <f>F4*G4</f>
        <v>70697.493549999999</v>
      </c>
      <c r="I4" s="8">
        <f>H4/E4</f>
        <v>8.4427014676729808</v>
      </c>
    </row>
    <row r="5" spans="1:9" ht="15">
      <c r="A5" s="49" t="s">
        <v>16</v>
      </c>
      <c r="B5" s="50"/>
      <c r="C5" s="50"/>
      <c r="D5" s="51"/>
      <c r="E5" s="7">
        <v>8373.7999999999993</v>
      </c>
      <c r="F5" s="7">
        <v>1056.5</v>
      </c>
      <c r="G5" s="31">
        <v>9.125</v>
      </c>
      <c r="H5" s="8">
        <f>G5*F5</f>
        <v>9640.5625</v>
      </c>
      <c r="I5" s="8">
        <f>H5/E5</f>
        <v>1.1512768993766271</v>
      </c>
    </row>
    <row r="6" spans="1:9" ht="15" customHeight="1">
      <c r="A6" s="45" t="s">
        <v>17</v>
      </c>
      <c r="B6" s="45"/>
      <c r="C6" s="45"/>
      <c r="D6" s="45"/>
      <c r="E6" s="7">
        <v>8373.7999999999993</v>
      </c>
      <c r="F6" s="9"/>
      <c r="G6" s="9"/>
      <c r="H6" s="8">
        <f>SUM(H4:H5)</f>
        <v>80338.056049999999</v>
      </c>
      <c r="I6" s="8">
        <f>H6/E6</f>
        <v>9.5939783670496084</v>
      </c>
    </row>
    <row r="8" spans="1:9">
      <c r="F8" s="10"/>
      <c r="G8" s="10"/>
    </row>
    <row r="9" spans="1:9">
      <c r="A9" t="s">
        <v>43</v>
      </c>
    </row>
    <row r="10" spans="1:9">
      <c r="A10">
        <v>1</v>
      </c>
      <c r="B10" s="44" t="s">
        <v>44</v>
      </c>
      <c r="C10" s="44"/>
      <c r="D10" s="44"/>
      <c r="E10" t="s">
        <v>45</v>
      </c>
      <c r="F10" s="12">
        <v>0.5</v>
      </c>
      <c r="G10" s="12"/>
      <c r="H10">
        <f>2.85/2</f>
        <v>1.425</v>
      </c>
      <c r="I10" s="5">
        <f>H10*1025.74</f>
        <v>1461.6795</v>
      </c>
    </row>
    <row r="11" spans="1:9">
      <c r="H11" s="10"/>
    </row>
    <row r="14" spans="1:9">
      <c r="F14" s="10"/>
      <c r="G14" s="10"/>
    </row>
  </sheetData>
  <mergeCells count="6">
    <mergeCell ref="B10:D10"/>
    <mergeCell ref="A6:D6"/>
    <mergeCell ref="A1:I1"/>
    <mergeCell ref="A3:D3"/>
    <mergeCell ref="A4:D4"/>
    <mergeCell ref="A5:D5"/>
  </mergeCells>
  <pageMargins left="0.69930555555555596" right="0.69930555555555596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0"/>
  <sheetViews>
    <sheetView workbookViewId="0">
      <selection activeCell="AN12" sqref="AN12"/>
    </sheetView>
  </sheetViews>
  <sheetFormatPr defaultColWidth="9" defaultRowHeight="12.75"/>
  <cols>
    <col min="1" max="31" width="2" customWidth="1"/>
    <col min="32" max="32" width="6.28515625" customWidth="1"/>
    <col min="33" max="35" width="2" customWidth="1"/>
    <col min="36" max="36" width="4.140625" customWidth="1"/>
    <col min="37" max="37" width="2" customWidth="1"/>
    <col min="38" max="38" width="3" customWidth="1"/>
    <col min="39" max="43" width="2" customWidth="1"/>
    <col min="44" max="44" width="3.5703125" customWidth="1"/>
    <col min="45" max="60" width="2" customWidth="1"/>
    <col min="61" max="61" width="11.85546875" customWidth="1"/>
  </cols>
  <sheetData>
    <row r="1" spans="1:63" ht="18.75">
      <c r="A1" s="52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</row>
    <row r="2" spans="1:63">
      <c r="A2" s="53" t="s">
        <v>18</v>
      </c>
      <c r="B2" s="53"/>
      <c r="C2" s="53"/>
      <c r="D2" s="54" t="s">
        <v>19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 t="s">
        <v>20</v>
      </c>
      <c r="V2" s="54"/>
      <c r="W2" s="54"/>
      <c r="X2" s="54"/>
      <c r="Y2" s="54" t="s">
        <v>21</v>
      </c>
      <c r="Z2" s="54"/>
      <c r="AA2" s="54"/>
      <c r="AB2" s="54"/>
      <c r="AC2" s="54"/>
      <c r="AD2" s="54"/>
      <c r="AE2" s="54"/>
      <c r="AF2" s="54"/>
      <c r="AG2" s="43" t="s">
        <v>22</v>
      </c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</row>
    <row r="3" spans="1:63" ht="15" customHeight="1">
      <c r="A3" s="55" t="s">
        <v>23</v>
      </c>
      <c r="B3" s="55"/>
      <c r="C3" s="55"/>
      <c r="T3" s="4"/>
      <c r="U3" s="56" t="s">
        <v>24</v>
      </c>
      <c r="V3" s="56"/>
      <c r="W3" s="56"/>
      <c r="X3" s="56"/>
      <c r="Y3" s="56" t="s">
        <v>25</v>
      </c>
      <c r="Z3" s="56"/>
      <c r="AA3" s="56"/>
      <c r="AB3" s="56"/>
      <c r="AC3" s="56"/>
      <c r="AD3" s="56"/>
      <c r="AE3" s="56"/>
      <c r="AF3" s="56"/>
      <c r="AG3" s="57" t="s">
        <v>26</v>
      </c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8" t="s">
        <v>27</v>
      </c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4"/>
    </row>
    <row r="4" spans="1:63">
      <c r="A4" s="1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2"/>
      <c r="V4" s="2"/>
      <c r="W4" s="2"/>
      <c r="X4" s="3"/>
      <c r="Y4" s="57" t="s">
        <v>28</v>
      </c>
      <c r="Z4" s="57"/>
      <c r="AA4" s="57"/>
      <c r="AB4" s="57"/>
      <c r="AC4" s="57"/>
      <c r="AD4" s="57"/>
      <c r="AE4" s="57"/>
      <c r="AF4" s="57"/>
      <c r="AG4" s="57" t="s">
        <v>29</v>
      </c>
      <c r="AH4" s="57"/>
      <c r="AI4" s="57"/>
      <c r="AJ4" s="57"/>
      <c r="AK4" s="57"/>
      <c r="AL4" s="57"/>
      <c r="AM4" s="57" t="s">
        <v>30</v>
      </c>
      <c r="AN4" s="57"/>
      <c r="AO4" s="57"/>
      <c r="AP4" s="57"/>
      <c r="AQ4" s="57"/>
      <c r="AR4" s="57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"/>
    </row>
    <row r="5" spans="1:63" ht="15.75">
      <c r="A5" s="60" t="s">
        <v>31</v>
      </c>
      <c r="B5" s="60"/>
      <c r="C5" s="60"/>
      <c r="D5" s="61" t="s">
        <v>32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2" t="s">
        <v>33</v>
      </c>
      <c r="V5" s="62"/>
      <c r="W5" s="62"/>
      <c r="X5" s="62"/>
      <c r="Y5" s="63">
        <f>'ОПУ ТЭ'!D6</f>
        <v>13495.12</v>
      </c>
      <c r="Z5" s="62"/>
      <c r="AA5" s="62"/>
      <c r="AB5" s="62"/>
      <c r="AC5" s="62"/>
      <c r="AD5" s="62"/>
      <c r="AE5" s="62"/>
      <c r="AF5" s="62"/>
      <c r="AG5" s="64">
        <v>0</v>
      </c>
      <c r="AH5" s="64"/>
      <c r="AI5" s="64"/>
      <c r="AJ5" s="64"/>
      <c r="AK5" s="64"/>
      <c r="AL5" s="64"/>
      <c r="AM5" s="65"/>
      <c r="AN5" s="65"/>
      <c r="AO5" s="65"/>
      <c r="AP5" s="65"/>
      <c r="AQ5" s="65"/>
      <c r="AR5" s="65"/>
      <c r="AS5" s="64">
        <f>'ОПУ ТЭ'!G17</f>
        <v>0</v>
      </c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K5" s="5"/>
    </row>
    <row r="6" spans="1:63" ht="15.75" customHeight="1">
      <c r="A6" s="60" t="s">
        <v>31</v>
      </c>
      <c r="B6" s="60"/>
      <c r="C6" s="60"/>
      <c r="D6" s="61" t="s">
        <v>34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2" t="s">
        <v>33</v>
      </c>
      <c r="V6" s="62"/>
      <c r="W6" s="62"/>
      <c r="X6" s="62"/>
      <c r="Y6" s="63"/>
      <c r="Z6" s="62"/>
      <c r="AA6" s="62"/>
      <c r="AB6" s="62"/>
      <c r="AC6" s="62"/>
      <c r="AD6" s="62"/>
      <c r="AE6" s="62"/>
      <c r="AF6" s="62"/>
      <c r="AG6" s="64">
        <v>10.760999999999999</v>
      </c>
      <c r="AH6" s="64"/>
      <c r="AI6" s="64"/>
      <c r="AJ6" s="64"/>
      <c r="AK6" s="64"/>
      <c r="AL6" s="64"/>
      <c r="AM6" s="64">
        <v>6.9189999999999996</v>
      </c>
      <c r="AN6" s="64"/>
      <c r="AO6" s="64"/>
      <c r="AP6" s="64"/>
      <c r="AQ6" s="64"/>
      <c r="AR6" s="64"/>
      <c r="AS6" s="64">
        <v>0.39</v>
      </c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</row>
    <row r="7" spans="1:63" ht="30.75" customHeight="1">
      <c r="A7" s="60" t="s">
        <v>35</v>
      </c>
      <c r="B7" s="60"/>
      <c r="C7" s="60"/>
      <c r="D7" s="70" t="s">
        <v>36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62" t="s">
        <v>37</v>
      </c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6">
        <v>211</v>
      </c>
      <c r="AH7" s="66"/>
      <c r="AI7" s="66"/>
      <c r="AJ7" s="66"/>
      <c r="AK7" s="66"/>
      <c r="AL7" s="66"/>
      <c r="AM7" s="66">
        <v>135.69999999999999</v>
      </c>
      <c r="AN7" s="66"/>
      <c r="AO7" s="66"/>
      <c r="AP7" s="66"/>
      <c r="AQ7" s="66"/>
      <c r="AR7" s="66"/>
      <c r="AS7" s="66">
        <v>6.4</v>
      </c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</row>
    <row r="8" spans="1:63" ht="15.75">
      <c r="A8" s="60" t="s">
        <v>35</v>
      </c>
      <c r="B8" s="60"/>
      <c r="C8" s="60"/>
      <c r="D8" s="61" t="s">
        <v>38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37</v>
      </c>
      <c r="V8" s="62"/>
      <c r="W8" s="62"/>
      <c r="X8" s="62"/>
      <c r="Y8" s="67">
        <v>48454</v>
      </c>
      <c r="Z8" s="68"/>
      <c r="AA8" s="68"/>
      <c r="AB8" s="68"/>
      <c r="AC8" s="68"/>
      <c r="AD8" s="68"/>
      <c r="AE8" s="68"/>
      <c r="AF8" s="69"/>
      <c r="AG8" s="66">
        <v>387</v>
      </c>
      <c r="AH8" s="66"/>
      <c r="AI8" s="66"/>
      <c r="AJ8" s="66"/>
      <c r="AK8" s="66"/>
      <c r="AL8" s="66"/>
      <c r="AM8" s="66">
        <v>181.9</v>
      </c>
      <c r="AN8" s="66"/>
      <c r="AO8" s="66"/>
      <c r="AP8" s="66"/>
      <c r="AQ8" s="66"/>
      <c r="AR8" s="66"/>
      <c r="AS8" s="66">
        <v>6.4</v>
      </c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</row>
    <row r="9" spans="1:63" ht="15.75">
      <c r="A9" s="60" t="s">
        <v>35</v>
      </c>
      <c r="B9" s="60"/>
      <c r="C9" s="60"/>
      <c r="D9" s="61" t="s">
        <v>39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2" t="s">
        <v>37</v>
      </c>
      <c r="V9" s="62"/>
      <c r="W9" s="62"/>
      <c r="X9" s="62"/>
      <c r="Y9" s="72"/>
      <c r="Z9" s="68"/>
      <c r="AA9" s="68"/>
      <c r="AB9" s="68"/>
      <c r="AC9" s="68"/>
      <c r="AD9" s="68"/>
      <c r="AE9" s="68"/>
      <c r="AF9" s="69"/>
      <c r="AG9" s="66">
        <f>AG7+AG8</f>
        <v>598</v>
      </c>
      <c r="AH9" s="66"/>
      <c r="AI9" s="66"/>
      <c r="AJ9" s="66"/>
      <c r="AK9" s="66"/>
      <c r="AL9" s="66"/>
      <c r="AM9" s="66">
        <v>317.5</v>
      </c>
      <c r="AN9" s="66"/>
      <c r="AO9" s="66"/>
      <c r="AP9" s="66"/>
      <c r="AQ9" s="66"/>
      <c r="AR9" s="66"/>
      <c r="AS9" s="71">
        <v>12.8</v>
      </c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</row>
    <row r="10" spans="1:63" ht="15.75">
      <c r="A10" s="60" t="s">
        <v>40</v>
      </c>
      <c r="B10" s="60"/>
      <c r="C10" s="60"/>
      <c r="D10" s="61" t="s">
        <v>41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 t="s">
        <v>42</v>
      </c>
      <c r="V10" s="62"/>
      <c r="W10" s="62"/>
      <c r="X10" s="62"/>
      <c r="Y10" s="72"/>
      <c r="Z10" s="68"/>
      <c r="AA10" s="68"/>
      <c r="AB10" s="68"/>
      <c r="AC10" s="68"/>
      <c r="AD10" s="68"/>
      <c r="AE10" s="68"/>
      <c r="AF10" s="69"/>
      <c r="AG10" s="73">
        <v>29014</v>
      </c>
      <c r="AH10" s="73"/>
      <c r="AI10" s="73"/>
      <c r="AJ10" s="73"/>
      <c r="AK10" s="73"/>
      <c r="AL10" s="73"/>
      <c r="AM10" s="62"/>
      <c r="AN10" s="62"/>
      <c r="AO10" s="62"/>
      <c r="AP10" s="62"/>
      <c r="AQ10" s="62"/>
      <c r="AR10" s="62"/>
      <c r="AS10" s="74">
        <v>8680</v>
      </c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</row>
  </sheetData>
  <mergeCells count="56">
    <mergeCell ref="AM9:AR9"/>
    <mergeCell ref="AS9:BI9"/>
    <mergeCell ref="A10:C10"/>
    <mergeCell ref="D10:T10"/>
    <mergeCell ref="U10:X10"/>
    <mergeCell ref="Y10:AF10"/>
    <mergeCell ref="AG10:AL10"/>
    <mergeCell ref="AM10:AR10"/>
    <mergeCell ref="AS10:BI10"/>
    <mergeCell ref="A9:C9"/>
    <mergeCell ref="D9:T9"/>
    <mergeCell ref="U9:X9"/>
    <mergeCell ref="Y9:AF9"/>
    <mergeCell ref="AG9:AL9"/>
    <mergeCell ref="AM7:AR7"/>
    <mergeCell ref="AS7:BI7"/>
    <mergeCell ref="A8:C8"/>
    <mergeCell ref="D8:T8"/>
    <mergeCell ref="U8:X8"/>
    <mergeCell ref="Y8:AF8"/>
    <mergeCell ref="AG8:AL8"/>
    <mergeCell ref="AM8:AR8"/>
    <mergeCell ref="AS8:BI8"/>
    <mergeCell ref="A7:C7"/>
    <mergeCell ref="D7:T7"/>
    <mergeCell ref="U7:X7"/>
    <mergeCell ref="Y7:AF7"/>
    <mergeCell ref="AG7:AL7"/>
    <mergeCell ref="AS5:BI5"/>
    <mergeCell ref="A6:C6"/>
    <mergeCell ref="D6:T6"/>
    <mergeCell ref="U6:X6"/>
    <mergeCell ref="Y6:AF6"/>
    <mergeCell ref="AG6:AL6"/>
    <mergeCell ref="AM6:AR6"/>
    <mergeCell ref="AS6:BI6"/>
    <mergeCell ref="Y4:AF4"/>
    <mergeCell ref="AG4:AL4"/>
    <mergeCell ref="AM4:AR4"/>
    <mergeCell ref="A5:C5"/>
    <mergeCell ref="D5:T5"/>
    <mergeCell ref="U5:X5"/>
    <mergeCell ref="Y5:AF5"/>
    <mergeCell ref="AG5:AL5"/>
    <mergeCell ref="AM5:AR5"/>
    <mergeCell ref="A3:C3"/>
    <mergeCell ref="U3:X3"/>
    <mergeCell ref="Y3:AF3"/>
    <mergeCell ref="AG3:AR3"/>
    <mergeCell ref="AS3:BI3"/>
    <mergeCell ref="A1:BI1"/>
    <mergeCell ref="A2:C2"/>
    <mergeCell ref="D2:T2"/>
    <mergeCell ref="U2:X2"/>
    <mergeCell ref="Y2:AF2"/>
    <mergeCell ref="AG2:BI2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opLeftCell="A4" workbookViewId="0">
      <selection activeCell="H15" sqref="H15"/>
    </sheetView>
  </sheetViews>
  <sheetFormatPr defaultRowHeight="12.75"/>
  <cols>
    <col min="1" max="1" width="21.140625" customWidth="1"/>
    <col min="2" max="2" width="26.5703125" customWidth="1"/>
    <col min="3" max="3" width="26.28515625" customWidth="1"/>
    <col min="4" max="4" width="19.85546875" customWidth="1"/>
    <col min="5" max="5" width="18.5703125" customWidth="1"/>
    <col min="7" max="7" width="10.85546875" customWidth="1"/>
  </cols>
  <sheetData>
    <row r="1" spans="1:7" ht="15">
      <c r="A1" s="14" t="s">
        <v>1</v>
      </c>
    </row>
    <row r="2" spans="1:7" ht="15">
      <c r="A2" s="14" t="s">
        <v>2</v>
      </c>
    </row>
    <row r="3" spans="1:7">
      <c r="A3" t="s">
        <v>65</v>
      </c>
    </row>
    <row r="5" spans="1:7" ht="38.25">
      <c r="A5" s="15" t="s">
        <v>3</v>
      </c>
      <c r="B5" s="15" t="s">
        <v>4</v>
      </c>
      <c r="C5" s="15" t="s">
        <v>5</v>
      </c>
      <c r="D5" s="15" t="s">
        <v>6</v>
      </c>
      <c r="E5" s="15" t="s">
        <v>64</v>
      </c>
    </row>
    <row r="6" spans="1:7">
      <c r="A6" s="16">
        <v>31721</v>
      </c>
      <c r="B6" s="15" t="s">
        <v>7</v>
      </c>
      <c r="C6" s="17">
        <v>13473.97</v>
      </c>
      <c r="D6" s="17">
        <v>13495.12</v>
      </c>
      <c r="E6" s="18">
        <f>D6-C6+E7+E8</f>
        <v>21.150000000001455</v>
      </c>
    </row>
    <row r="7" spans="1:7">
      <c r="A7" s="13" t="s">
        <v>8</v>
      </c>
      <c r="B7" s="19"/>
      <c r="C7" s="20"/>
      <c r="D7" s="20"/>
      <c r="E7" s="5"/>
    </row>
    <row r="8" spans="1:7">
      <c r="A8" s="13"/>
      <c r="B8" s="11"/>
      <c r="C8" s="21"/>
      <c r="D8" s="20"/>
    </row>
    <row r="9" spans="1:7">
      <c r="A9" s="11"/>
      <c r="B9" s="11"/>
      <c r="C9" s="21"/>
      <c r="D9" s="20"/>
    </row>
    <row r="10" spans="1:7" ht="31.5" customHeight="1">
      <c r="A10" s="75" t="s">
        <v>56</v>
      </c>
      <c r="B10" s="75"/>
      <c r="C10" s="75"/>
      <c r="D10" s="75"/>
      <c r="E10" s="32">
        <v>346.66</v>
      </c>
    </row>
    <row r="11" spans="1:7" ht="32.25" customHeight="1">
      <c r="A11" s="75" t="s">
        <v>46</v>
      </c>
      <c r="B11" s="75"/>
      <c r="C11" s="75"/>
      <c r="D11" s="75"/>
      <c r="E11" s="33">
        <f>E10*E18</f>
        <v>17.679659999999998</v>
      </c>
      <c r="G11" s="41">
        <f>E11+E13</f>
        <v>18.005549999999999</v>
      </c>
    </row>
    <row r="12" spans="1:7" ht="32.25" customHeight="1">
      <c r="A12" s="75" t="s">
        <v>57</v>
      </c>
      <c r="B12" s="75"/>
      <c r="C12" s="75"/>
      <c r="D12" s="75"/>
      <c r="E12" s="34">
        <v>6.39</v>
      </c>
      <c r="G12" s="39">
        <f>E17+E11+E13+E26</f>
        <v>18.005549999999999</v>
      </c>
    </row>
    <row r="13" spans="1:7" ht="18.75" customHeight="1">
      <c r="A13" s="75" t="s">
        <v>58</v>
      </c>
      <c r="B13" s="75"/>
      <c r="C13" s="75"/>
      <c r="D13" s="75"/>
      <c r="E13" s="23">
        <f>E12*E18</f>
        <v>0.32588999999999996</v>
      </c>
    </row>
    <row r="14" spans="1:7" ht="18.75">
      <c r="A14" t="s">
        <v>47</v>
      </c>
      <c r="E14" s="22">
        <v>0</v>
      </c>
    </row>
    <row r="15" spans="1:7" ht="18.75" customHeight="1">
      <c r="A15" s="75" t="s">
        <v>59</v>
      </c>
      <c r="B15" s="75"/>
      <c r="C15" s="75"/>
      <c r="D15" s="75"/>
      <c r="E15" s="38">
        <v>0</v>
      </c>
    </row>
    <row r="16" spans="1:7" ht="18.75" customHeight="1">
      <c r="A16" s="75" t="s">
        <v>61</v>
      </c>
      <c r="B16" s="75"/>
      <c r="C16" s="75"/>
      <c r="D16" s="75"/>
      <c r="E16" s="38">
        <v>0</v>
      </c>
    </row>
    <row r="17" spans="1:7" ht="18.75" customHeight="1">
      <c r="A17" s="75" t="s">
        <v>62</v>
      </c>
      <c r="B17" s="75"/>
      <c r="C17" s="75"/>
      <c r="D17" s="75"/>
      <c r="E17" s="23">
        <v>0</v>
      </c>
      <c r="G17" s="40">
        <f>E14-E17</f>
        <v>0</v>
      </c>
    </row>
    <row r="18" spans="1:7" ht="22.5" customHeight="1">
      <c r="A18" t="s">
        <v>48</v>
      </c>
      <c r="E18" s="23">
        <v>5.0999999999999997E-2</v>
      </c>
    </row>
    <row r="19" spans="1:7" ht="36" customHeight="1">
      <c r="A19" s="75" t="s">
        <v>49</v>
      </c>
      <c r="B19" s="75"/>
      <c r="C19" s="75"/>
      <c r="D19" s="75"/>
      <c r="E19" s="42">
        <f>E6/(E11+E14)*E18</f>
        <v>6.101078866901706E-2</v>
      </c>
    </row>
    <row r="20" spans="1:7" ht="18.75">
      <c r="A20" t="s">
        <v>50</v>
      </c>
      <c r="E20" s="22">
        <v>3445.21</v>
      </c>
    </row>
    <row r="21" spans="1:7" ht="39.75" customHeight="1">
      <c r="A21" t="s">
        <v>51</v>
      </c>
      <c r="E21" s="24">
        <f>E19*E20</f>
        <v>210.19497923038426</v>
      </c>
      <c r="G21" s="36">
        <f>E21+E23</f>
        <v>246.38497923038426</v>
      </c>
    </row>
    <row r="22" spans="1:7" ht="42.75" customHeight="1">
      <c r="A22" s="75" t="s">
        <v>52</v>
      </c>
      <c r="B22" s="75"/>
      <c r="C22" s="75"/>
      <c r="D22" s="75"/>
      <c r="E22" s="24">
        <f>E18*E20*3.23</f>
        <v>567.52944329999991</v>
      </c>
    </row>
    <row r="23" spans="1:7" ht="35.25" customHeight="1">
      <c r="A23" s="75" t="s">
        <v>55</v>
      </c>
      <c r="B23" s="75"/>
      <c r="C23" s="75"/>
      <c r="D23" s="75"/>
      <c r="E23" s="24">
        <v>36.19</v>
      </c>
    </row>
    <row r="24" spans="1:7" ht="18.75">
      <c r="A24" t="s">
        <v>53</v>
      </c>
      <c r="B24" s="25"/>
      <c r="C24" s="25"/>
      <c r="D24" s="25"/>
      <c r="E24" s="22">
        <v>5.57</v>
      </c>
    </row>
    <row r="25" spans="1:7" ht="18.75">
      <c r="A25" t="s">
        <v>9</v>
      </c>
      <c r="B25" s="25"/>
      <c r="C25" s="25"/>
      <c r="D25" s="25"/>
      <c r="E25" s="22">
        <v>0</v>
      </c>
    </row>
    <row r="26" spans="1:7" ht="18.75">
      <c r="A26" s="44" t="s">
        <v>60</v>
      </c>
      <c r="B26" s="44"/>
      <c r="C26" s="44"/>
      <c r="D26" s="44"/>
      <c r="E26" s="26">
        <f>(E14-E17)/E27*E20+E25/E27*E24</f>
        <v>0</v>
      </c>
    </row>
    <row r="27" spans="1:7" ht="18.75">
      <c r="A27" t="s">
        <v>10</v>
      </c>
      <c r="E27" s="35">
        <v>8373.7999999999993</v>
      </c>
    </row>
    <row r="29" spans="1:7" ht="15">
      <c r="A29" s="44" t="s">
        <v>63</v>
      </c>
      <c r="B29" s="44"/>
      <c r="C29" s="44"/>
      <c r="D29" s="44"/>
      <c r="E29" s="37">
        <v>0</v>
      </c>
      <c r="G29" s="10"/>
    </row>
    <row r="32" spans="1:7" ht="15">
      <c r="D32" s="27"/>
    </row>
    <row r="33" spans="4:4">
      <c r="D33" s="28"/>
    </row>
  </sheetData>
  <mergeCells count="12">
    <mergeCell ref="A10:D10"/>
    <mergeCell ref="A29:D29"/>
    <mergeCell ref="A13:D13"/>
    <mergeCell ref="A17:D17"/>
    <mergeCell ref="A19:D19"/>
    <mergeCell ref="A22:D22"/>
    <mergeCell ref="A23:D23"/>
    <mergeCell ref="A26:D26"/>
    <mergeCell ref="A15:D15"/>
    <mergeCell ref="A16:D16"/>
    <mergeCell ref="A11:D11"/>
    <mergeCell ref="A12:D12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ТКО</vt:lpstr>
      <vt:lpstr>Справка</vt:lpstr>
      <vt:lpstr>ОПУ ТЭ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ugkh7</dc:creator>
  <cp:lastModifiedBy>RePack by SPecialiST</cp:lastModifiedBy>
  <cp:lastPrinted>2024-07-26T13:49:21Z</cp:lastPrinted>
  <dcterms:created xsi:type="dcterms:W3CDTF">2007-02-01T23:04:00Z</dcterms:created>
  <dcterms:modified xsi:type="dcterms:W3CDTF">2024-07-26T13:54:28Z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